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<sst xmlns="http://schemas.openxmlformats.org/spreadsheetml/2006/main" count="380" uniqueCount="111">
  <si>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</si>
  <si>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</si>
  <si>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</si>
  <si>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</si>
  <si>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</si>
  <si>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</si>
  <si>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</si>
  <si>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</si>
  <si>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</si>
  <si>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</si>
  <si>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</si>
  <si>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</si>
  <si>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</si>
  <si>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</si>
  <si>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Пархоменко</t>
  </si>
  <si>
    <t>01.05.2016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</si>
  <si>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</si>
  <si>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</si>
  <si>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</si>
  <si>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</si>
  <si>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</si>
  <si>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Смена трубопровода ф 110мм(ливневка)</t>
  </si>
  <si>
    <t>Пархоменко 62</t>
  </si>
  <si>
    <t>кв.40</t>
  </si>
  <si>
    <t>установка адресной таблички на жилом доме</t>
  </si>
  <si>
    <t>ИТОГО</t>
  </si>
  <si>
    <t>февраль 2019г.</t>
  </si>
  <si>
    <t>проверка   технического состояния вентиляционных и дымовых каналов</t>
  </si>
  <si>
    <t>кв.46,47,49,54,58,61,63,67,68,69, 72,76,81,82,85,86,90</t>
  </si>
  <si>
    <t>ремонт мягкой кровли отдельными местами (промазка швов битумной мастикой) в жилом доме</t>
  </si>
  <si>
    <t>1-й подъезд</t>
  </si>
  <si>
    <t>ремонт подъезда 9-ти этажного</t>
  </si>
  <si>
    <t>март 2019г.</t>
  </si>
  <si>
    <t>Прошу снять с лицевого счета по статье Т/р за август 2018 г. Ремонт полов в подъезде (укладка плитки напольной )</t>
  </si>
  <si>
    <t>Прошу добавить в лиц.счет по статье Т/р за август 2018г. Ремонт полов в подъезде (укладка напольной плитки)</t>
  </si>
  <si>
    <t xml:space="preserve">Огрунтовка поверхности кровли в жилом 9-ти этажном доме </t>
  </si>
  <si>
    <t>кв.36</t>
  </si>
  <si>
    <t>проверка   технического состояния вентиляционных  каналов</t>
  </si>
  <si>
    <t>кв.13,20,33,35,36,73,84</t>
  </si>
  <si>
    <t>АПРЕЛЬ 2019 г.</t>
  </si>
  <si>
    <t>смена трубопровода ф 20мм</t>
  </si>
  <si>
    <t>колясочная ГВС п/п</t>
  </si>
  <si>
    <t>смена трубопровода ф 20,40мм</t>
  </si>
  <si>
    <t>колясочная ХВС п/п</t>
  </si>
  <si>
    <t>смена трубопровода ф 110мм,установка унитаза, умывальника</t>
  </si>
  <si>
    <t>колясочная ЦК</t>
  </si>
  <si>
    <t>закрытие оголовков вентиляционных каналов сеткой (4шт)</t>
  </si>
  <si>
    <t>Июнь 2019г.</t>
  </si>
  <si>
    <t xml:space="preserve">проверка   технического состояния вентиляционных каналов. </t>
  </si>
  <si>
    <t>кв.1,2,5,24,25,26,32,52,53,59,74,77,88,89,93,105</t>
  </si>
  <si>
    <t xml:space="preserve">замена сигнальных проводов на узле учета тепловой энергии </t>
  </si>
  <si>
    <t>Июль 2019г.</t>
  </si>
  <si>
    <t>Прошу снять  с лиц.счета по статье Т/Р за декабрь 2018г.(устройство мусорного контейнера на территории двора жилого дома )</t>
  </si>
  <si>
    <t>Прошу добавить  в лиц.счета по статье Т/Р за декабрь 2018г.(устройство мусорного контейнера на территории двора жилого дома )</t>
  </si>
  <si>
    <t>август 2019г.</t>
  </si>
  <si>
    <t xml:space="preserve">гидравлическое испытание внутридомовой системы ЦО </t>
  </si>
  <si>
    <t>замена адресной таблички</t>
  </si>
  <si>
    <t>Проверка технического состояния вентиляционных  каналов</t>
  </si>
  <si>
    <t>кв.7,9,10,11,13,21,22,23,33,34,40, 44,48,50,54,58,61,64,67,68,69,81, 90,91,95,97,99,101,106,103,108</t>
  </si>
  <si>
    <t>сентябрь 2019г.</t>
  </si>
  <si>
    <t>смена затворов ф80мм</t>
  </si>
  <si>
    <t>ввод ГВС</t>
  </si>
  <si>
    <t>смена трубопровода ф 75мм</t>
  </si>
  <si>
    <t>кв.73 ЦК</t>
  </si>
  <si>
    <t>октябрь 2019г.</t>
  </si>
  <si>
    <t>смена трубопровода ф 32,20мм</t>
  </si>
  <si>
    <t>кв.96 ГВС</t>
  </si>
  <si>
    <t>ремонт цоколя с окраской</t>
  </si>
  <si>
    <t>ремонт мягкой кровли отдельными местами (устранение течи) в жилом доме</t>
  </si>
  <si>
    <t>1,2-й подъезд</t>
  </si>
  <si>
    <t>ноябрь 2019г.</t>
  </si>
  <si>
    <t>смена трубопровода ф 20,32мм(ГВС)</t>
  </si>
  <si>
    <t>кв.62</t>
  </si>
  <si>
    <t>декабрь 2019г.</t>
  </si>
  <si>
    <t>устройство вентиляционной трубы (удлинение фановой трубы)</t>
  </si>
  <si>
    <t>кв.71</t>
  </si>
  <si>
    <t>Работы по аварийному ремонту общего имущества МКД с января по декабрь  2019г.</t>
  </si>
  <si>
    <t>ВСЕГО</t>
  </si>
  <si>
    <t>погрузка и вывоз мусора</t>
  </si>
  <si>
    <t>очистка придомовой территории от снега</t>
  </si>
  <si>
    <t>техническое обслуживание УУТЭ</t>
  </si>
  <si>
    <t>ЦО и ГВС</t>
  </si>
  <si>
    <t>техническое обслуживание ОПУЭ</t>
  </si>
  <si>
    <t>ФЕВРАЛЬ 2019Г.</t>
  </si>
  <si>
    <t>обходы и осмотры инженерных коммуникаций</t>
  </si>
  <si>
    <t>Планово-предупредительный ремонт ЩР и ВРУ</t>
  </si>
  <si>
    <t>Март 2019г.</t>
  </si>
  <si>
    <t xml:space="preserve">Осмотр электросчетчика </t>
  </si>
  <si>
    <t>кв.1-108</t>
  </si>
  <si>
    <t>апрель 2019г.</t>
  </si>
  <si>
    <t>установка крана шарового ф15мм</t>
  </si>
  <si>
    <t>подвал</t>
  </si>
  <si>
    <t>благоустройство придомовой территории (окраска деровьев и бордюров)</t>
  </si>
  <si>
    <t>май 2019г.</t>
  </si>
  <si>
    <t>дезинсекция подвальных помещений</t>
  </si>
  <si>
    <t>закрытие отопительного периода</t>
  </si>
  <si>
    <t>слив воды из системы</t>
  </si>
  <si>
    <t>кв.72 (ГВС и ХВС)</t>
  </si>
  <si>
    <t>июнь 2019г.</t>
  </si>
  <si>
    <t xml:space="preserve">покос придомовой территории </t>
  </si>
  <si>
    <t>установка доски объявления</t>
  </si>
  <si>
    <t>Август 2019г.</t>
  </si>
  <si>
    <t>благоустройство территории двора(окраска МАФ) ж/д</t>
  </si>
  <si>
    <t>смена трубопровода ф89,57мм</t>
  </si>
  <si>
    <t>УУТЭ ЦО</t>
  </si>
  <si>
    <t>Сентябрь 2019г.</t>
  </si>
  <si>
    <t>покос придомовой территории</t>
  </si>
  <si>
    <t>смена трубопровода ф32 мм</t>
  </si>
  <si>
    <t>кв.100 п-сушитель</t>
  </si>
  <si>
    <t>подготовка к запуску системы ЦО в ж/д</t>
  </si>
  <si>
    <t>установка таблички «Адрес» на ж/д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</si>
</sst>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0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53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 wrapText="1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11" fillId="35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0" fontId="7" fillId="36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/>
    </xf>
    <xf numFmtId="2" fontId="11" fillId="35" borderId="0" xfId="0" applyNumberFormat="1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</cols>
  <sheetData>
    <row r="1" spans="1:12" ht="18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52" t="s">
        <v>1</v>
      </c>
      <c r="B3" s="53" t="s">
        <v>2</v>
      </c>
      <c r="C3" s="53"/>
      <c r="D3" s="54" t="s">
        <v>3</v>
      </c>
      <c r="E3" s="55" t="s">
        <v>4</v>
      </c>
      <c r="F3" s="55" t="s">
        <v>5</v>
      </c>
      <c r="G3" s="54" t="s">
        <v>6</v>
      </c>
      <c r="H3" s="54" t="s">
        <v>7</v>
      </c>
      <c r="I3" s="54" t="s">
        <v>8</v>
      </c>
      <c r="J3" s="55" t="s">
        <v>9</v>
      </c>
      <c r="K3" s="55" t="s">
        <v>10</v>
      </c>
      <c r="L3" s="55" t="s">
        <v>11</v>
      </c>
    </row>
    <row r="4" spans="1:12" ht="28.5" customHeight="1">
      <c r="A4" s="52"/>
      <c r="B4" s="4" t="s">
        <v>12</v>
      </c>
      <c r="C4" s="4" t="s">
        <v>13</v>
      </c>
      <c r="D4" s="54"/>
      <c r="E4" s="54"/>
      <c r="F4" s="55"/>
      <c r="G4" s="54"/>
      <c r="H4" s="54"/>
      <c r="I4" s="54"/>
      <c r="J4" s="54"/>
      <c r="K4" s="54"/>
      <c r="L4" s="55"/>
    </row>
    <row r="5" spans="1:12" ht="15.75">
      <c r="A5" s="5"/>
      <c r="B5" s="6" t="s">
        <v>14</v>
      </c>
      <c r="C5" s="6">
        <v>62</v>
      </c>
      <c r="D5" s="5"/>
      <c r="E5" s="5"/>
      <c r="F5" s="5"/>
      <c r="G5" s="5"/>
      <c r="H5" s="5"/>
      <c r="I5" s="5"/>
      <c r="J5" s="5"/>
      <c r="K5" s="5"/>
      <c r="L5" s="7" t="s">
        <v>15</v>
      </c>
    </row>
    <row r="6" spans="1:12" ht="15.75">
      <c r="A6" s="5"/>
      <c r="B6" s="56" t="s">
        <v>16</v>
      </c>
      <c r="C6" s="56"/>
      <c r="D6" s="56"/>
      <c r="E6">
        <v>153348.96</v>
      </c>
      <c r="F6">
        <v>60375.496</v>
      </c>
      <c r="G6">
        <v>1708137.52</v>
      </c>
      <c r="H6">
        <v>1691149.04</v>
      </c>
      <c r="I6">
        <v>1669507.05</v>
      </c>
      <c r="J6">
        <v>82017.49</v>
      </c>
      <c r="K6">
        <v>170337.44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zoomScale="80" zoomScaleNormal="80" zoomScalePageLayoutView="0" workbookViewId="0" topLeftCell="A78">
      <selection activeCell="E99" sqref="E99"/>
    </sheetView>
  </sheetViews>
  <sheetFormatPr defaultColWidth="11.57421875" defaultRowHeight="12.75"/>
  <cols>
    <col min="1" max="1" width="9.57421875" style="0" customWidth="1"/>
    <col min="2" max="2" width="34.421875" style="11" customWidth="1"/>
    <col min="3" max="3" width="28.57421875" style="0" customWidth="1"/>
    <col min="4" max="4" width="36.8515625" style="0" customWidth="1"/>
    <col min="5" max="5" width="16.57421875" style="0" customWidth="1"/>
  </cols>
  <sheetData>
    <row r="1" spans="1:5" ht="27.75" customHeight="1">
      <c r="A1" s="57" t="s">
        <v>17</v>
      </c>
      <c r="B1" s="57"/>
      <c r="C1" s="57"/>
      <c r="D1" s="57"/>
      <c r="E1" s="57"/>
    </row>
    <row r="2" spans="1:5" ht="15.75">
      <c r="A2" s="12" t="s">
        <v>1</v>
      </c>
      <c r="B2" s="13" t="s">
        <v>18</v>
      </c>
      <c r="C2" s="13" t="s">
        <v>2</v>
      </c>
      <c r="D2" s="13" t="s">
        <v>19</v>
      </c>
      <c r="E2" s="13" t="s">
        <v>20</v>
      </c>
    </row>
    <row r="3" spans="1:5" ht="28.5">
      <c r="A3" s="14">
        <v>1</v>
      </c>
      <c r="B3" s="15" t="s">
        <v>21</v>
      </c>
      <c r="C3" s="14" t="s">
        <v>22</v>
      </c>
      <c r="D3" s="14" t="s">
        <v>23</v>
      </c>
      <c r="E3" s="14">
        <f>1878.11</f>
        <v>1878.11</v>
      </c>
    </row>
    <row r="4" spans="1:5" ht="28.5">
      <c r="A4" s="14">
        <v>2</v>
      </c>
      <c r="B4" s="15" t="s">
        <v>24</v>
      </c>
      <c r="C4" s="14" t="s">
        <v>22</v>
      </c>
      <c r="D4" s="15"/>
      <c r="E4" s="15">
        <f>1220.97</f>
        <v>1220.97</v>
      </c>
    </row>
    <row r="5" spans="1:5" ht="14.25">
      <c r="A5" s="14">
        <v>3</v>
      </c>
      <c r="B5" s="14"/>
      <c r="C5" s="14"/>
      <c r="D5" s="14"/>
      <c r="E5" s="14"/>
    </row>
    <row r="6" spans="1:5" ht="14.25">
      <c r="A6" s="14">
        <v>4</v>
      </c>
      <c r="B6" s="14"/>
      <c r="C6" s="14"/>
      <c r="D6" s="14"/>
      <c r="E6" s="14"/>
    </row>
    <row r="7" spans="1:5" ht="15">
      <c r="A7" s="16"/>
      <c r="B7" s="16" t="s">
        <v>25</v>
      </c>
      <c r="C7" s="16"/>
      <c r="D7" s="16"/>
      <c r="E7" s="16">
        <f>SUM(E3:E6)</f>
        <v>3099.08</v>
      </c>
    </row>
    <row r="8" spans="1:5" ht="18">
      <c r="A8" s="58"/>
      <c r="B8" s="58"/>
      <c r="C8" s="58"/>
      <c r="D8" s="58"/>
      <c r="E8" s="58"/>
    </row>
    <row r="9" spans="1:5" ht="18">
      <c r="A9" s="59" t="s">
        <v>26</v>
      </c>
      <c r="B9" s="59"/>
      <c r="C9" s="59"/>
      <c r="D9" s="59"/>
      <c r="E9" s="59"/>
    </row>
    <row r="10" spans="1:5" ht="15.75">
      <c r="A10" s="12" t="s">
        <v>1</v>
      </c>
      <c r="B10" s="13" t="s">
        <v>18</v>
      </c>
      <c r="C10" s="17" t="s">
        <v>2</v>
      </c>
      <c r="D10" s="17" t="s">
        <v>19</v>
      </c>
      <c r="E10" s="17" t="s">
        <v>20</v>
      </c>
    </row>
    <row r="11" spans="1:5" ht="48.75" customHeight="1">
      <c r="A11" s="18">
        <v>1</v>
      </c>
      <c r="B11" s="15" t="s">
        <v>27</v>
      </c>
      <c r="C11" s="14" t="s">
        <v>22</v>
      </c>
      <c r="D11" s="14" t="s">
        <v>28</v>
      </c>
      <c r="E11" s="14">
        <f>4295.2</f>
        <v>4295.2</v>
      </c>
    </row>
    <row r="12" spans="1:5" ht="57">
      <c r="A12" s="18">
        <v>2</v>
      </c>
      <c r="B12" s="15" t="s">
        <v>29</v>
      </c>
      <c r="C12" s="14" t="s">
        <v>22</v>
      </c>
      <c r="D12" s="15" t="s">
        <v>30</v>
      </c>
      <c r="E12" s="15">
        <f>6351.71</f>
        <v>6351.71</v>
      </c>
    </row>
    <row r="13" spans="1:5" ht="36.75" customHeight="1">
      <c r="A13" s="18">
        <v>3</v>
      </c>
      <c r="B13" s="15" t="s">
        <v>31</v>
      </c>
      <c r="C13" s="14" t="s">
        <v>22</v>
      </c>
      <c r="D13" s="15" t="s">
        <v>30</v>
      </c>
      <c r="E13" s="15">
        <f>219793.88</f>
        <v>219793.88</v>
      </c>
    </row>
    <row r="14" spans="1:5" ht="14.25">
      <c r="A14" s="18"/>
      <c r="B14" s="15"/>
      <c r="C14" s="14" t="s">
        <v>22</v>
      </c>
      <c r="D14" s="15"/>
      <c r="E14" s="15"/>
    </row>
    <row r="15" spans="1:5" ht="14.25">
      <c r="A15" s="18"/>
      <c r="B15" s="19"/>
      <c r="C15" s="14" t="s">
        <v>22</v>
      </c>
      <c r="D15" s="15"/>
      <c r="E15" s="15"/>
    </row>
    <row r="16" spans="1:5" ht="15">
      <c r="A16" s="20"/>
      <c r="B16" s="16" t="s">
        <v>25</v>
      </c>
      <c r="C16" s="20"/>
      <c r="D16" s="20"/>
      <c r="E16" s="20">
        <f>E11+E12+E13+E14+E15</f>
        <v>230440.79</v>
      </c>
    </row>
    <row r="17" spans="1:5" ht="18">
      <c r="A17" s="60"/>
      <c r="B17" s="60"/>
      <c r="C17" s="60"/>
      <c r="D17" s="60"/>
      <c r="E17" s="60"/>
    </row>
    <row r="18" spans="1:5" ht="18">
      <c r="A18" s="61" t="s">
        <v>32</v>
      </c>
      <c r="B18" s="61"/>
      <c r="C18" s="61"/>
      <c r="D18" s="61"/>
      <c r="E18" s="61"/>
    </row>
    <row r="19" spans="1:5" ht="15.75">
      <c r="A19" s="12" t="s">
        <v>1</v>
      </c>
      <c r="B19" s="13" t="s">
        <v>18</v>
      </c>
      <c r="C19" s="17" t="s">
        <v>2</v>
      </c>
      <c r="D19" s="17" t="s">
        <v>19</v>
      </c>
      <c r="E19" s="17" t="s">
        <v>20</v>
      </c>
    </row>
    <row r="20" spans="1:5" ht="86.25" customHeight="1">
      <c r="A20" s="21">
        <v>1</v>
      </c>
      <c r="B20" s="22" t="s">
        <v>33</v>
      </c>
      <c r="C20" s="21" t="s">
        <v>22</v>
      </c>
      <c r="D20" s="21"/>
      <c r="E20" s="21">
        <f>-17243.62</f>
        <v>-17243.62</v>
      </c>
    </row>
    <row r="21" spans="1:5" ht="89.25" customHeight="1">
      <c r="A21" s="18">
        <v>2</v>
      </c>
      <c r="B21" s="15" t="s">
        <v>34</v>
      </c>
      <c r="C21" s="14" t="s">
        <v>22</v>
      </c>
      <c r="D21" s="14"/>
      <c r="E21" s="14">
        <f>15135.42</f>
        <v>15135.42</v>
      </c>
    </row>
    <row r="22" spans="1:5" ht="42.75">
      <c r="A22" s="18">
        <v>3</v>
      </c>
      <c r="B22" s="14" t="s">
        <v>35</v>
      </c>
      <c r="C22" s="23" t="s">
        <v>22</v>
      </c>
      <c r="D22" s="18" t="s">
        <v>36</v>
      </c>
      <c r="E22" s="18">
        <f>10946.79</f>
        <v>10946.79</v>
      </c>
    </row>
    <row r="23" spans="1:5" ht="42.75">
      <c r="A23" s="18">
        <v>4</v>
      </c>
      <c r="B23" s="14" t="s">
        <v>37</v>
      </c>
      <c r="C23" s="23" t="s">
        <v>22</v>
      </c>
      <c r="D23" s="18" t="s">
        <v>38</v>
      </c>
      <c r="E23" s="18">
        <f>1820</f>
        <v>1820</v>
      </c>
    </row>
    <row r="24" spans="1:5" ht="15">
      <c r="A24" s="20"/>
      <c r="B24" s="16" t="s">
        <v>25</v>
      </c>
      <c r="C24" s="20"/>
      <c r="D24" s="20"/>
      <c r="E24" s="20">
        <f>E21+E22+E20+E23</f>
        <v>10658.59</v>
      </c>
    </row>
    <row r="25" spans="1:5" ht="12.75">
      <c r="A25" s="9"/>
      <c r="B25" s="24"/>
      <c r="C25" s="9"/>
      <c r="D25" s="9"/>
      <c r="E25" s="9"/>
    </row>
    <row r="26" spans="1:5" ht="17.25" customHeight="1">
      <c r="A26" s="57" t="s">
        <v>39</v>
      </c>
      <c r="B26" s="57"/>
      <c r="C26" s="57"/>
      <c r="D26" s="57"/>
      <c r="E26" s="57"/>
    </row>
    <row r="27" spans="1:5" ht="15.75" customHeight="1">
      <c r="A27" s="12" t="s">
        <v>1</v>
      </c>
      <c r="B27" s="13" t="s">
        <v>18</v>
      </c>
      <c r="C27" s="17" t="s">
        <v>2</v>
      </c>
      <c r="D27" s="17" t="s">
        <v>19</v>
      </c>
      <c r="E27" s="17" t="s">
        <v>20</v>
      </c>
    </row>
    <row r="28" spans="1:5" ht="14.25">
      <c r="A28" s="18">
        <v>1</v>
      </c>
      <c r="B28" s="15" t="s">
        <v>40</v>
      </c>
      <c r="C28" s="14" t="s">
        <v>22</v>
      </c>
      <c r="D28" s="15" t="s">
        <v>41</v>
      </c>
      <c r="E28" s="15">
        <v>6332.45</v>
      </c>
    </row>
    <row r="29" spans="1:5" ht="28.5">
      <c r="A29" s="18">
        <v>2</v>
      </c>
      <c r="B29" s="15" t="s">
        <v>42</v>
      </c>
      <c r="C29" s="14" t="s">
        <v>22</v>
      </c>
      <c r="D29" s="15" t="s">
        <v>43</v>
      </c>
      <c r="E29" s="15">
        <v>13128.51</v>
      </c>
    </row>
    <row r="30" spans="1:5" ht="42.75">
      <c r="A30" s="18">
        <v>3</v>
      </c>
      <c r="B30" s="15" t="s">
        <v>44</v>
      </c>
      <c r="C30" s="14" t="s">
        <v>22</v>
      </c>
      <c r="D30" s="15" t="s">
        <v>45</v>
      </c>
      <c r="E30" s="15">
        <v>21314.47</v>
      </c>
    </row>
    <row r="31" spans="1:5" ht="42.75">
      <c r="A31" s="18">
        <v>4</v>
      </c>
      <c r="B31" s="15" t="s">
        <v>46</v>
      </c>
      <c r="C31" s="14" t="s">
        <v>22</v>
      </c>
      <c r="D31" s="15"/>
      <c r="E31" s="15">
        <v>1422.4</v>
      </c>
    </row>
    <row r="32" spans="1:5" ht="15">
      <c r="A32" s="20"/>
      <c r="B32" s="16" t="s">
        <v>25</v>
      </c>
      <c r="C32" s="20"/>
      <c r="D32" s="20"/>
      <c r="E32" s="20">
        <f>E28+E29+E30+E31</f>
        <v>42197.83</v>
      </c>
    </row>
    <row r="33" spans="1:5" ht="15">
      <c r="A33" s="25"/>
      <c r="B33" s="26"/>
      <c r="C33" s="25"/>
      <c r="D33" s="25"/>
      <c r="E33" s="25"/>
    </row>
    <row r="34" spans="1:5" ht="15">
      <c r="A34" s="25"/>
      <c r="B34" s="26"/>
      <c r="C34" s="25"/>
      <c r="D34" s="25"/>
      <c r="E34" s="25"/>
    </row>
    <row r="35" spans="1:5" ht="12.75" customHeight="1">
      <c r="A35" s="57"/>
      <c r="B35" s="57"/>
      <c r="C35" s="57"/>
      <c r="D35" s="57"/>
      <c r="E35" s="57"/>
    </row>
    <row r="36" spans="1:5" ht="15.75">
      <c r="A36" s="12" t="s">
        <v>1</v>
      </c>
      <c r="B36" s="13" t="s">
        <v>18</v>
      </c>
      <c r="C36" s="17" t="s">
        <v>2</v>
      </c>
      <c r="D36" s="17" t="s">
        <v>19</v>
      </c>
      <c r="E36" s="17" t="s">
        <v>20</v>
      </c>
    </row>
    <row r="37" spans="1:5" ht="14.25">
      <c r="A37" s="18">
        <v>1</v>
      </c>
      <c r="B37" s="15"/>
      <c r="C37" s="14"/>
      <c r="D37" s="15"/>
      <c r="E37" s="15"/>
    </row>
    <row r="38" spans="1:5" ht="15">
      <c r="A38" s="18">
        <v>2</v>
      </c>
      <c r="B38" s="27"/>
      <c r="C38" s="14" t="s">
        <v>22</v>
      </c>
      <c r="D38" s="27"/>
      <c r="E38" s="27"/>
    </row>
    <row r="39" spans="1:5" ht="14.25">
      <c r="A39" s="18">
        <v>3</v>
      </c>
      <c r="B39" s="14"/>
      <c r="C39" s="23"/>
      <c r="D39" s="18"/>
      <c r="E39" s="18"/>
    </row>
    <row r="40" spans="1:5" ht="15">
      <c r="A40" s="20"/>
      <c r="B40" s="16" t="s">
        <v>25</v>
      </c>
      <c r="C40" s="20"/>
      <c r="D40" s="20"/>
      <c r="E40" s="20">
        <f>E38+E39+E37</f>
        <v>0</v>
      </c>
    </row>
    <row r="41" spans="1:5" ht="18">
      <c r="A41" s="62"/>
      <c r="B41" s="62"/>
      <c r="C41" s="62"/>
      <c r="D41" s="62"/>
      <c r="E41" s="62"/>
    </row>
    <row r="42" spans="1:5" ht="12.75">
      <c r="A42" s="9"/>
      <c r="B42" s="24"/>
      <c r="C42" s="9"/>
      <c r="D42" s="9"/>
      <c r="E42" s="9"/>
    </row>
    <row r="43" spans="1:5" ht="18">
      <c r="A43" s="59" t="s">
        <v>47</v>
      </c>
      <c r="B43" s="59"/>
      <c r="C43" s="59"/>
      <c r="D43" s="59"/>
      <c r="E43" s="59"/>
    </row>
    <row r="44" spans="1:5" ht="15.75">
      <c r="A44" s="12" t="s">
        <v>1</v>
      </c>
      <c r="B44" s="13" t="s">
        <v>18</v>
      </c>
      <c r="C44" s="17" t="s">
        <v>2</v>
      </c>
      <c r="D44" s="17" t="s">
        <v>19</v>
      </c>
      <c r="E44" s="17" t="s">
        <v>20</v>
      </c>
    </row>
    <row r="45" spans="1:5" ht="54" customHeight="1">
      <c r="A45" s="28">
        <v>1</v>
      </c>
      <c r="B45" s="15" t="s">
        <v>48</v>
      </c>
      <c r="C45" s="14" t="s">
        <v>22</v>
      </c>
      <c r="D45" s="15" t="s">
        <v>49</v>
      </c>
      <c r="E45" s="15">
        <v>3411.2</v>
      </c>
    </row>
    <row r="46" spans="1:5" ht="42.75">
      <c r="A46" s="18">
        <v>2</v>
      </c>
      <c r="B46" s="14" t="s">
        <v>50</v>
      </c>
      <c r="C46" s="18" t="s">
        <v>22</v>
      </c>
      <c r="D46" s="18"/>
      <c r="E46" s="18">
        <f>2731.11</f>
        <v>2731.11</v>
      </c>
    </row>
    <row r="47" spans="1:5" ht="14.25">
      <c r="A47" s="18"/>
      <c r="B47" s="15"/>
      <c r="C47" s="14" t="s">
        <v>22</v>
      </c>
      <c r="D47" s="15"/>
      <c r="E47" s="15"/>
    </row>
    <row r="48" spans="1:5" ht="14.25">
      <c r="A48" s="18"/>
      <c r="B48" s="14"/>
      <c r="C48" s="14"/>
      <c r="D48" s="14"/>
      <c r="E48" s="14"/>
    </row>
    <row r="49" spans="1:5" ht="14.25">
      <c r="A49" s="18"/>
      <c r="B49" s="14"/>
      <c r="C49" s="18"/>
      <c r="D49" s="18"/>
      <c r="E49" s="18"/>
    </row>
    <row r="50" spans="1:5" ht="15">
      <c r="A50" s="20"/>
      <c r="B50" s="16" t="s">
        <v>25</v>
      </c>
      <c r="C50" s="20"/>
      <c r="D50" s="20"/>
      <c r="E50" s="20">
        <f>E47+E48+E46+E48+E49+E45</f>
        <v>6142.3099999999995</v>
      </c>
    </row>
    <row r="51" spans="1:5" ht="12.75">
      <c r="A51" s="9"/>
      <c r="B51" s="24"/>
      <c r="C51" s="9"/>
      <c r="D51" s="9"/>
      <c r="E51" s="9"/>
    </row>
    <row r="52" spans="1:5" ht="21.75" customHeight="1">
      <c r="A52" s="57" t="s">
        <v>51</v>
      </c>
      <c r="B52" s="57"/>
      <c r="C52" s="57"/>
      <c r="D52" s="57"/>
      <c r="E52" s="57"/>
    </row>
    <row r="53" spans="1:5" ht="15.75">
      <c r="A53" s="12" t="s">
        <v>1</v>
      </c>
      <c r="B53" s="13" t="s">
        <v>18</v>
      </c>
      <c r="C53" s="17" t="s">
        <v>2</v>
      </c>
      <c r="D53" s="17" t="s">
        <v>19</v>
      </c>
      <c r="E53" s="17" t="s">
        <v>20</v>
      </c>
    </row>
    <row r="54" spans="1:5" ht="14.25">
      <c r="A54" s="18">
        <v>1</v>
      </c>
      <c r="B54" s="15"/>
      <c r="C54" s="14"/>
      <c r="D54" s="15"/>
      <c r="E54" s="15"/>
    </row>
    <row r="55" spans="1:5" ht="81" customHeight="1">
      <c r="A55" s="29">
        <v>2</v>
      </c>
      <c r="B55" s="30" t="s">
        <v>52</v>
      </c>
      <c r="C55" s="30" t="s">
        <v>22</v>
      </c>
      <c r="D55" s="30"/>
      <c r="E55" s="30">
        <f>-112261.87</f>
        <v>-112261.87</v>
      </c>
    </row>
    <row r="56" spans="1:5" ht="81.75" customHeight="1">
      <c r="A56" s="18">
        <v>3</v>
      </c>
      <c r="B56" s="15" t="s">
        <v>53</v>
      </c>
      <c r="C56" s="15" t="s">
        <v>22</v>
      </c>
      <c r="D56" s="15"/>
      <c r="E56" s="15">
        <f>75000</f>
        <v>75000</v>
      </c>
    </row>
    <row r="57" spans="1:5" ht="15">
      <c r="A57" s="20"/>
      <c r="B57" s="16" t="s">
        <v>25</v>
      </c>
      <c r="C57" s="20"/>
      <c r="D57" s="20"/>
      <c r="E57" s="20">
        <f>E55+E54+E56</f>
        <v>-37261.869999999995</v>
      </c>
    </row>
    <row r="58" spans="1:5" ht="12.75">
      <c r="A58" s="9"/>
      <c r="B58" s="24"/>
      <c r="C58" s="9"/>
      <c r="D58" s="9"/>
      <c r="E58" s="9"/>
    </row>
    <row r="59" spans="1:5" ht="18">
      <c r="A59" s="59" t="s">
        <v>54</v>
      </c>
      <c r="B59" s="59"/>
      <c r="C59" s="59"/>
      <c r="D59" s="59"/>
      <c r="E59" s="59"/>
    </row>
    <row r="60" spans="1:5" ht="15.75">
      <c r="A60" s="12" t="s">
        <v>1</v>
      </c>
      <c r="B60" s="13" t="s">
        <v>18</v>
      </c>
      <c r="C60" s="17" t="s">
        <v>2</v>
      </c>
      <c r="D60" s="17" t="s">
        <v>19</v>
      </c>
      <c r="E60" s="17" t="s">
        <v>20</v>
      </c>
    </row>
    <row r="61" spans="1:5" ht="28.5">
      <c r="A61" s="18">
        <v>1</v>
      </c>
      <c r="B61" s="31" t="s">
        <v>55</v>
      </c>
      <c r="C61" s="15" t="s">
        <v>22</v>
      </c>
      <c r="D61" s="14"/>
      <c r="E61" s="18">
        <v>25404.74</v>
      </c>
    </row>
    <row r="62" spans="1:5" ht="15">
      <c r="A62" s="18">
        <v>2</v>
      </c>
      <c r="B62" s="27" t="s">
        <v>56</v>
      </c>
      <c r="C62" s="14" t="s">
        <v>22</v>
      </c>
      <c r="D62" s="15" t="s">
        <v>30</v>
      </c>
      <c r="E62" s="15">
        <v>703.89</v>
      </c>
    </row>
    <row r="63" spans="1:5" ht="45">
      <c r="A63" s="18">
        <v>3</v>
      </c>
      <c r="B63" s="32" t="s">
        <v>57</v>
      </c>
      <c r="C63" s="14" t="s">
        <v>22</v>
      </c>
      <c r="D63" s="15" t="s">
        <v>58</v>
      </c>
      <c r="E63" s="15">
        <v>6063.2</v>
      </c>
    </row>
    <row r="64" spans="1:5" ht="15">
      <c r="A64" s="20"/>
      <c r="B64" s="16" t="s">
        <v>25</v>
      </c>
      <c r="C64" s="20"/>
      <c r="D64" s="20"/>
      <c r="E64" s="20">
        <f>SUM(E61:E63)</f>
        <v>32171.83</v>
      </c>
    </row>
    <row r="65" spans="1:5" ht="12.75">
      <c r="A65" s="9"/>
      <c r="B65" s="24"/>
      <c r="C65" s="9"/>
      <c r="D65" s="9"/>
      <c r="E65" s="9"/>
    </row>
    <row r="66" spans="1:5" ht="18">
      <c r="A66" s="59" t="s">
        <v>59</v>
      </c>
      <c r="B66" s="59"/>
      <c r="C66" s="59"/>
      <c r="D66" s="59"/>
      <c r="E66" s="59"/>
    </row>
    <row r="67" spans="1:5" ht="15.75">
      <c r="A67" s="12" t="s">
        <v>1</v>
      </c>
      <c r="B67" s="13" t="s">
        <v>18</v>
      </c>
      <c r="C67" s="17" t="s">
        <v>2</v>
      </c>
      <c r="D67" s="17" t="s">
        <v>19</v>
      </c>
      <c r="E67" s="17" t="s">
        <v>20</v>
      </c>
    </row>
    <row r="68" spans="1:5" ht="14.25">
      <c r="A68" s="18">
        <v>1</v>
      </c>
      <c r="B68" s="14" t="s">
        <v>60</v>
      </c>
      <c r="C68" s="15" t="s">
        <v>22</v>
      </c>
      <c r="D68" s="14" t="s">
        <v>61</v>
      </c>
      <c r="E68" s="18">
        <v>5206.93</v>
      </c>
    </row>
    <row r="69" spans="1:5" ht="14.25">
      <c r="A69" s="18">
        <v>2</v>
      </c>
      <c r="B69" s="14" t="s">
        <v>62</v>
      </c>
      <c r="C69" s="15" t="s">
        <v>22</v>
      </c>
      <c r="D69" s="14" t="s">
        <v>63</v>
      </c>
      <c r="E69" s="18">
        <v>3763.74</v>
      </c>
    </row>
    <row r="70" spans="1:5" ht="14.25">
      <c r="A70" s="18">
        <v>3</v>
      </c>
      <c r="B70" s="14"/>
      <c r="C70" s="15" t="s">
        <v>22</v>
      </c>
      <c r="D70" s="14"/>
      <c r="E70" s="18"/>
    </row>
    <row r="71" spans="1:5" ht="14.25">
      <c r="A71" s="18">
        <v>4</v>
      </c>
      <c r="B71" s="15"/>
      <c r="C71" s="15"/>
      <c r="D71" s="15"/>
      <c r="E71" s="15"/>
    </row>
    <row r="72" spans="1:5" ht="15">
      <c r="A72" s="20"/>
      <c r="B72" s="16" t="s">
        <v>25</v>
      </c>
      <c r="C72" s="20"/>
      <c r="D72" s="20"/>
      <c r="E72" s="20">
        <f>SUM(E68:E71)</f>
        <v>8970.67</v>
      </c>
    </row>
    <row r="73" spans="1:5" ht="15">
      <c r="A73" s="25"/>
      <c r="B73" s="26"/>
      <c r="C73" s="25"/>
      <c r="D73" s="25"/>
      <c r="E73" s="25"/>
    </row>
    <row r="74" spans="1:5" ht="18">
      <c r="A74" s="59" t="s">
        <v>64</v>
      </c>
      <c r="B74" s="59"/>
      <c r="C74" s="59"/>
      <c r="D74" s="59"/>
      <c r="E74" s="59"/>
    </row>
    <row r="75" spans="1:5" ht="15.75">
      <c r="A75" s="12" t="s">
        <v>1</v>
      </c>
      <c r="B75" s="13" t="s">
        <v>18</v>
      </c>
      <c r="C75" s="17" t="s">
        <v>2</v>
      </c>
      <c r="D75" s="17" t="s">
        <v>19</v>
      </c>
      <c r="E75" s="17" t="s">
        <v>20</v>
      </c>
    </row>
    <row r="76" spans="1:5" ht="33" customHeight="1">
      <c r="A76" s="18">
        <v>1</v>
      </c>
      <c r="B76" s="14" t="s">
        <v>65</v>
      </c>
      <c r="C76" s="15" t="s">
        <v>22</v>
      </c>
      <c r="D76" s="14" t="s">
        <v>66</v>
      </c>
      <c r="E76" s="18">
        <v>7615.66</v>
      </c>
    </row>
    <row r="77" spans="1:5" ht="18" customHeight="1">
      <c r="A77" s="18">
        <v>2</v>
      </c>
      <c r="B77" s="14" t="s">
        <v>67</v>
      </c>
      <c r="C77" s="15" t="s">
        <v>22</v>
      </c>
      <c r="D77" s="14"/>
      <c r="E77" s="18">
        <v>101598.05</v>
      </c>
    </row>
    <row r="78" spans="1:5" ht="60" customHeight="1">
      <c r="A78" s="18">
        <v>3</v>
      </c>
      <c r="B78" s="14" t="s">
        <v>68</v>
      </c>
      <c r="C78" s="15" t="s">
        <v>22</v>
      </c>
      <c r="D78" s="14" t="s">
        <v>69</v>
      </c>
      <c r="E78" s="18">
        <v>11681.85</v>
      </c>
    </row>
    <row r="79" spans="1:5" ht="14.25">
      <c r="A79" s="18">
        <v>4</v>
      </c>
      <c r="B79" s="15"/>
      <c r="C79" s="14" t="s">
        <v>22</v>
      </c>
      <c r="D79" s="15"/>
      <c r="E79" s="15"/>
    </row>
    <row r="80" spans="1:5" ht="15">
      <c r="A80" s="20"/>
      <c r="B80" s="16" t="s">
        <v>25</v>
      </c>
      <c r="C80" s="20"/>
      <c r="D80" s="20"/>
      <c r="E80" s="20">
        <f>SUM(E76:E79)</f>
        <v>120895.56000000001</v>
      </c>
    </row>
    <row r="81" spans="1:5" ht="15">
      <c r="A81" s="25"/>
      <c r="B81" s="26"/>
      <c r="C81" s="25"/>
      <c r="D81" s="25"/>
      <c r="E81" s="25"/>
    </row>
    <row r="82" spans="1:5" ht="18">
      <c r="A82" s="59" t="s">
        <v>70</v>
      </c>
      <c r="B82" s="59"/>
      <c r="C82" s="59"/>
      <c r="D82" s="59"/>
      <c r="E82" s="59"/>
    </row>
    <row r="83" spans="1:5" ht="15.75">
      <c r="A83" s="12" t="s">
        <v>1</v>
      </c>
      <c r="B83" s="13" t="s">
        <v>18</v>
      </c>
      <c r="C83" s="17" t="s">
        <v>2</v>
      </c>
      <c r="D83" s="17" t="s">
        <v>19</v>
      </c>
      <c r="E83" s="17" t="s">
        <v>20</v>
      </c>
    </row>
    <row r="84" spans="1:5" ht="28.5">
      <c r="A84" s="18">
        <v>1</v>
      </c>
      <c r="B84" s="14" t="s">
        <v>71</v>
      </c>
      <c r="C84" s="15" t="s">
        <v>22</v>
      </c>
      <c r="D84" s="14" t="s">
        <v>72</v>
      </c>
      <c r="E84" s="18">
        <f>2704.69</f>
        <v>2704.69</v>
      </c>
    </row>
    <row r="85" spans="1:5" ht="14.25">
      <c r="A85" s="18">
        <v>2</v>
      </c>
      <c r="B85" s="14"/>
      <c r="C85" s="15" t="s">
        <v>22</v>
      </c>
      <c r="D85" s="14"/>
      <c r="E85" s="18"/>
    </row>
    <row r="86" spans="1:5" ht="14.25">
      <c r="A86" s="18">
        <v>3</v>
      </c>
      <c r="B86" s="14"/>
      <c r="C86" s="15"/>
      <c r="D86" s="14"/>
      <c r="E86" s="18"/>
    </row>
    <row r="87" spans="1:5" ht="14.25">
      <c r="A87" s="18">
        <v>4</v>
      </c>
      <c r="B87" s="15"/>
      <c r="C87" s="15"/>
      <c r="D87" s="15"/>
      <c r="E87" s="15"/>
    </row>
    <row r="88" spans="1:5" ht="15">
      <c r="A88" s="20"/>
      <c r="B88" s="16" t="s">
        <v>25</v>
      </c>
      <c r="C88" s="20"/>
      <c r="D88" s="20"/>
      <c r="E88" s="20">
        <f>SUM(E84:E87)</f>
        <v>2704.69</v>
      </c>
    </row>
    <row r="89" spans="1:5" ht="15">
      <c r="A89" s="25"/>
      <c r="B89" s="26"/>
      <c r="C89" s="25"/>
      <c r="D89" s="25"/>
      <c r="E89" s="25"/>
    </row>
    <row r="90" spans="1:5" ht="18">
      <c r="A90" s="59" t="s">
        <v>73</v>
      </c>
      <c r="B90" s="59"/>
      <c r="C90" s="59"/>
      <c r="D90" s="59"/>
      <c r="E90" s="59"/>
    </row>
    <row r="91" spans="1:5" ht="15.75">
      <c r="A91" s="12" t="s">
        <v>1</v>
      </c>
      <c r="B91" s="13" t="s">
        <v>18</v>
      </c>
      <c r="C91" s="17" t="s">
        <v>2</v>
      </c>
      <c r="D91" s="17" t="s">
        <v>19</v>
      </c>
      <c r="E91" s="17" t="s">
        <v>20</v>
      </c>
    </row>
    <row r="92" spans="1:5" ht="42.75">
      <c r="A92" s="18">
        <v>1</v>
      </c>
      <c r="B92" s="14" t="s">
        <v>74</v>
      </c>
      <c r="C92" s="15" t="s">
        <v>22</v>
      </c>
      <c r="D92" s="14" t="s">
        <v>75</v>
      </c>
      <c r="E92" s="18">
        <f>2160.9</f>
        <v>2160.9</v>
      </c>
    </row>
    <row r="93" spans="1:5" ht="57">
      <c r="A93" s="18">
        <v>2</v>
      </c>
      <c r="B93" s="15" t="s">
        <v>76</v>
      </c>
      <c r="C93" s="15" t="s">
        <v>22</v>
      </c>
      <c r="D93" s="14"/>
      <c r="E93" s="18">
        <v>151075.57</v>
      </c>
    </row>
    <row r="94" spans="1:5" ht="14.25">
      <c r="A94" s="18">
        <v>3</v>
      </c>
      <c r="B94" s="14"/>
      <c r="C94" s="15"/>
      <c r="D94" s="14"/>
      <c r="E94" s="18"/>
    </row>
    <row r="95" spans="1:5" ht="14.25">
      <c r="A95" s="18">
        <v>4</v>
      </c>
      <c r="B95" s="15"/>
      <c r="C95" s="15"/>
      <c r="D95" s="15"/>
      <c r="E95" s="15"/>
    </row>
    <row r="96" spans="1:5" ht="15">
      <c r="A96" s="20"/>
      <c r="B96" s="16" t="s">
        <v>25</v>
      </c>
      <c r="C96" s="20"/>
      <c r="D96" s="20"/>
      <c r="E96" s="20">
        <f>SUM(E92:E95)</f>
        <v>153236.47</v>
      </c>
    </row>
    <row r="97" spans="1:5" s="35" customFormat="1" ht="15">
      <c r="A97" s="33"/>
      <c r="B97" s="34"/>
      <c r="C97" s="33"/>
      <c r="D97" s="33"/>
      <c r="E97" s="33"/>
    </row>
    <row r="98" spans="1:5" ht="15">
      <c r="A98" s="36"/>
      <c r="B98" s="37" t="s">
        <v>77</v>
      </c>
      <c r="C98" s="36"/>
      <c r="D98" s="36"/>
      <c r="E98" s="36">
        <f>E7+E16+E24+E32+E40+E50+E57+E64+E72+E80+E96+E88</f>
        <v>573255.95</v>
      </c>
    </row>
  </sheetData>
  <sheetProtection selectLockedCells="1" selectUnlockedCells="1"/>
  <mergeCells count="15">
    <mergeCell ref="A74:E74"/>
    <mergeCell ref="A82:E82"/>
    <mergeCell ref="A90:E90"/>
    <mergeCell ref="A35:E35"/>
    <mergeCell ref="A41:E41"/>
    <mergeCell ref="A43:E43"/>
    <mergeCell ref="A52:E52"/>
    <mergeCell ref="A59:E59"/>
    <mergeCell ref="A66:E66"/>
    <mergeCell ref="A1:E1"/>
    <mergeCell ref="A8:E8"/>
    <mergeCell ref="A9:E9"/>
    <mergeCell ref="A17:E17"/>
    <mergeCell ref="A18:E18"/>
    <mergeCell ref="A26:E26"/>
  </mergeCells>
  <printOptions/>
  <pageMargins left="0.7875" right="0.7875" top="1.0527777777777778" bottom="1.0527777777777778" header="0.7875" footer="0.7875"/>
  <pageSetup horizontalDpi="300" verticalDpi="300" orientation="portrait" paperSize="9" scale="4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zoomScale="80" zoomScaleNormal="80" zoomScalePageLayoutView="0" workbookViewId="0" topLeftCell="A88">
      <selection activeCell="E101" sqref="E101"/>
    </sheetView>
  </sheetViews>
  <sheetFormatPr defaultColWidth="11.57421875" defaultRowHeight="12.75"/>
  <cols>
    <col min="1" max="1" width="9.57421875" style="38" customWidth="1"/>
    <col min="2" max="2" width="43.421875" style="38" customWidth="1"/>
    <col min="3" max="3" width="32.28125" style="38" customWidth="1"/>
    <col min="4" max="4" width="36.8515625" style="38" customWidth="1"/>
    <col min="5" max="5" width="16.57421875" style="38" customWidth="1"/>
    <col min="6" max="16384" width="11.57421875" style="38" customWidth="1"/>
  </cols>
  <sheetData>
    <row r="1" spans="1:5" ht="24.75" customHeight="1">
      <c r="A1" s="57" t="s">
        <v>17</v>
      </c>
      <c r="B1" s="57"/>
      <c r="C1" s="57"/>
      <c r="D1" s="57"/>
      <c r="E1" s="57"/>
    </row>
    <row r="2" spans="1:5" ht="15.75">
      <c r="A2" s="12" t="s">
        <v>1</v>
      </c>
      <c r="B2" s="13" t="s">
        <v>18</v>
      </c>
      <c r="C2" s="13" t="s">
        <v>2</v>
      </c>
      <c r="D2" s="13" t="s">
        <v>19</v>
      </c>
      <c r="E2" s="13" t="s">
        <v>20</v>
      </c>
    </row>
    <row r="3" spans="1:5" ht="14.25" customHeight="1">
      <c r="A3" s="14">
        <v>1</v>
      </c>
      <c r="B3" s="15" t="s">
        <v>78</v>
      </c>
      <c r="C3" s="14" t="s">
        <v>22</v>
      </c>
      <c r="D3" s="14"/>
      <c r="E3" s="14">
        <f>3162.52</f>
        <v>3162.52</v>
      </c>
    </row>
    <row r="4" spans="1:5" ht="28.5">
      <c r="A4" s="14">
        <v>2</v>
      </c>
      <c r="B4" s="15" t="s">
        <v>79</v>
      </c>
      <c r="C4" s="14" t="s">
        <v>22</v>
      </c>
      <c r="D4" s="15"/>
      <c r="E4" s="15">
        <f>3041.62</f>
        <v>3041.62</v>
      </c>
    </row>
    <row r="5" spans="1:5" ht="14.25">
      <c r="A5" s="14">
        <v>3</v>
      </c>
      <c r="B5" s="14" t="s">
        <v>80</v>
      </c>
      <c r="C5" s="14" t="s">
        <v>22</v>
      </c>
      <c r="D5" s="14" t="s">
        <v>81</v>
      </c>
      <c r="E5" s="14">
        <f>2291.964</f>
        <v>2291.964</v>
      </c>
    </row>
    <row r="6" spans="1:5" ht="14.25">
      <c r="A6" s="14">
        <v>4</v>
      </c>
      <c r="B6" s="14" t="s">
        <v>82</v>
      </c>
      <c r="C6" s="14" t="s">
        <v>22</v>
      </c>
      <c r="D6" s="14"/>
      <c r="E6" s="14">
        <f>286.4955</f>
        <v>286.4955</v>
      </c>
    </row>
    <row r="7" spans="1:5" ht="15">
      <c r="A7" s="16"/>
      <c r="B7" s="16" t="s">
        <v>25</v>
      </c>
      <c r="C7" s="16"/>
      <c r="D7" s="16"/>
      <c r="E7" s="16">
        <f>SUM(E3:E6)</f>
        <v>8782.5995</v>
      </c>
    </row>
    <row r="8" spans="1:5" ht="12.75">
      <c r="A8" s="39"/>
      <c r="B8" s="39"/>
      <c r="C8" s="39"/>
      <c r="D8" s="39"/>
      <c r="E8" s="39"/>
    </row>
    <row r="9" spans="1:5" ht="19.5" customHeight="1">
      <c r="A9" s="57" t="s">
        <v>83</v>
      </c>
      <c r="B9" s="57"/>
      <c r="C9" s="57"/>
      <c r="D9" s="57"/>
      <c r="E9" s="57"/>
    </row>
    <row r="10" spans="1:5" ht="15.75">
      <c r="A10" s="12" t="s">
        <v>1</v>
      </c>
      <c r="B10" s="13" t="s">
        <v>18</v>
      </c>
      <c r="C10" s="13" t="s">
        <v>2</v>
      </c>
      <c r="D10" s="13" t="s">
        <v>19</v>
      </c>
      <c r="E10" s="13" t="s">
        <v>20</v>
      </c>
    </row>
    <row r="11" spans="1:5" ht="14.25">
      <c r="A11" s="40">
        <v>1</v>
      </c>
      <c r="B11" s="15" t="s">
        <v>82</v>
      </c>
      <c r="C11" s="14" t="s">
        <v>22</v>
      </c>
      <c r="D11" s="15"/>
      <c r="E11" s="15">
        <f>286.4955</f>
        <v>286.4955</v>
      </c>
    </row>
    <row r="12" spans="1:5" ht="14.25">
      <c r="A12" s="40">
        <v>2</v>
      </c>
      <c r="B12" s="14" t="s">
        <v>80</v>
      </c>
      <c r="C12" s="14" t="s">
        <v>22</v>
      </c>
      <c r="D12" s="15" t="s">
        <v>81</v>
      </c>
      <c r="E12" s="15">
        <f>2291.964</f>
        <v>2291.964</v>
      </c>
    </row>
    <row r="13" spans="1:5" ht="28.5">
      <c r="A13" s="40">
        <v>3</v>
      </c>
      <c r="B13" s="14" t="s">
        <v>84</v>
      </c>
      <c r="C13" s="14" t="s">
        <v>22</v>
      </c>
      <c r="D13" s="15"/>
      <c r="E13" s="15">
        <f>3245.64</f>
        <v>3245.64</v>
      </c>
    </row>
    <row r="14" spans="1:5" ht="28.5">
      <c r="A14" s="40">
        <v>4</v>
      </c>
      <c r="B14" s="15" t="s">
        <v>85</v>
      </c>
      <c r="C14" s="14" t="s">
        <v>22</v>
      </c>
      <c r="D14" s="15"/>
      <c r="E14" s="15">
        <f>8028.39</f>
        <v>8028.39</v>
      </c>
    </row>
    <row r="15" spans="1:5" ht="14.25">
      <c r="A15" s="40"/>
      <c r="B15" s="14"/>
      <c r="C15" s="14" t="s">
        <v>22</v>
      </c>
      <c r="D15" s="14"/>
      <c r="E15" s="14"/>
    </row>
    <row r="16" spans="1:5" ht="14.25">
      <c r="A16" s="40"/>
      <c r="B16" s="19"/>
      <c r="C16" s="14"/>
      <c r="D16" s="15"/>
      <c r="E16" s="15"/>
    </row>
    <row r="17" spans="1:5" ht="15">
      <c r="A17" s="16"/>
      <c r="B17" s="16" t="s">
        <v>25</v>
      </c>
      <c r="C17" s="16"/>
      <c r="D17" s="16"/>
      <c r="E17" s="16">
        <f>SUM(E11:E16)</f>
        <v>13852.4895</v>
      </c>
    </row>
    <row r="18" spans="1:5" ht="12.75">
      <c r="A18" s="39"/>
      <c r="B18" s="39"/>
      <c r="C18" s="39"/>
      <c r="D18" s="39"/>
      <c r="E18" s="39"/>
    </row>
    <row r="19" spans="1:5" ht="24" customHeight="1">
      <c r="A19" s="63" t="s">
        <v>86</v>
      </c>
      <c r="B19" s="63"/>
      <c r="C19" s="63"/>
      <c r="D19" s="63"/>
      <c r="E19" s="63"/>
    </row>
    <row r="20" spans="1:5" ht="15.75">
      <c r="A20" s="12" t="s">
        <v>1</v>
      </c>
      <c r="B20" s="13" t="s">
        <v>18</v>
      </c>
      <c r="C20" s="13" t="s">
        <v>2</v>
      </c>
      <c r="D20" s="13" t="s">
        <v>19</v>
      </c>
      <c r="E20" s="13" t="s">
        <v>20</v>
      </c>
    </row>
    <row r="21" spans="1:5" ht="14.25">
      <c r="A21" s="14">
        <v>1</v>
      </c>
      <c r="B21" s="15" t="s">
        <v>87</v>
      </c>
      <c r="C21" s="14" t="s">
        <v>22</v>
      </c>
      <c r="D21" s="15" t="s">
        <v>88</v>
      </c>
      <c r="E21" s="15">
        <f>2834.21</f>
        <v>2834.21</v>
      </c>
    </row>
    <row r="22" spans="1:5" ht="14.25">
      <c r="A22" s="14">
        <v>2</v>
      </c>
      <c r="B22" s="15" t="s">
        <v>82</v>
      </c>
      <c r="C22" s="14" t="s">
        <v>22</v>
      </c>
      <c r="D22" s="14"/>
      <c r="E22" s="15">
        <f>286.4955</f>
        <v>286.4955</v>
      </c>
    </row>
    <row r="23" spans="1:5" ht="14.25">
      <c r="A23" s="14">
        <v>3</v>
      </c>
      <c r="B23" s="14" t="s">
        <v>80</v>
      </c>
      <c r="C23" s="14" t="s">
        <v>22</v>
      </c>
      <c r="D23" s="15" t="s">
        <v>81</v>
      </c>
      <c r="E23" s="15">
        <f>2291.964</f>
        <v>2291.964</v>
      </c>
    </row>
    <row r="24" spans="1:5" ht="14.25">
      <c r="A24" s="14">
        <v>4</v>
      </c>
      <c r="B24" s="19"/>
      <c r="C24" s="14" t="s">
        <v>22</v>
      </c>
      <c r="D24" s="14"/>
      <c r="E24" s="14"/>
    </row>
    <row r="25" spans="1:5" ht="14.25">
      <c r="A25" s="14">
        <v>5</v>
      </c>
      <c r="B25" s="15"/>
      <c r="C25" s="14"/>
      <c r="D25" s="14"/>
      <c r="E25" s="14"/>
    </row>
    <row r="26" spans="1:5" ht="15">
      <c r="A26" s="16"/>
      <c r="B26" s="16" t="s">
        <v>25</v>
      </c>
      <c r="C26" s="16"/>
      <c r="D26" s="16"/>
      <c r="E26" s="16">
        <f>E22+E21+E23+E24+E25</f>
        <v>5412.6695</v>
      </c>
    </row>
    <row r="27" spans="1:5" ht="12.75">
      <c r="A27" s="39"/>
      <c r="B27" s="39"/>
      <c r="C27" s="39"/>
      <c r="D27" s="39"/>
      <c r="E27" s="39"/>
    </row>
    <row r="28" spans="1:5" ht="12.75" customHeight="1">
      <c r="A28" s="63" t="s">
        <v>89</v>
      </c>
      <c r="B28" s="63"/>
      <c r="C28" s="63"/>
      <c r="D28" s="63"/>
      <c r="E28" s="63"/>
    </row>
    <row r="29" spans="1:5" ht="15.75">
      <c r="A29" s="12" t="s">
        <v>1</v>
      </c>
      <c r="B29" s="13" t="s">
        <v>18</v>
      </c>
      <c r="C29" s="13" t="s">
        <v>2</v>
      </c>
      <c r="D29" s="13" t="s">
        <v>19</v>
      </c>
      <c r="E29" s="13" t="s">
        <v>20</v>
      </c>
    </row>
    <row r="30" spans="1:5" ht="14.25">
      <c r="A30" s="14">
        <v>1</v>
      </c>
      <c r="B30" s="15" t="s">
        <v>82</v>
      </c>
      <c r="C30" s="14" t="s">
        <v>22</v>
      </c>
      <c r="D30" s="15"/>
      <c r="E30" s="15">
        <v>286.5</v>
      </c>
    </row>
    <row r="31" spans="1:5" ht="14.25">
      <c r="A31" s="14">
        <v>2</v>
      </c>
      <c r="B31" s="14" t="s">
        <v>80</v>
      </c>
      <c r="C31" s="14" t="s">
        <v>22</v>
      </c>
      <c r="D31" s="15" t="s">
        <v>81</v>
      </c>
      <c r="E31" s="14">
        <v>2291.96</v>
      </c>
    </row>
    <row r="32" spans="1:5" ht="14.25">
      <c r="A32" s="14">
        <v>3</v>
      </c>
      <c r="B32" s="14" t="s">
        <v>90</v>
      </c>
      <c r="C32" s="14" t="s">
        <v>22</v>
      </c>
      <c r="D32" s="14" t="s">
        <v>91</v>
      </c>
      <c r="E32" s="14">
        <v>975.46</v>
      </c>
    </row>
    <row r="33" spans="1:5" ht="52.5" customHeight="1">
      <c r="A33" s="14">
        <v>4</v>
      </c>
      <c r="B33" s="14" t="s">
        <v>92</v>
      </c>
      <c r="C33" s="14" t="s">
        <v>22</v>
      </c>
      <c r="D33" s="14"/>
      <c r="E33" s="14">
        <v>1614.56</v>
      </c>
    </row>
    <row r="34" spans="1:5" ht="14.25">
      <c r="A34" s="14"/>
      <c r="B34" s="15"/>
      <c r="C34" s="14"/>
      <c r="D34" s="14"/>
      <c r="E34" s="14"/>
    </row>
    <row r="35" spans="1:5" ht="15">
      <c r="A35" s="16"/>
      <c r="B35" s="16" t="s">
        <v>25</v>
      </c>
      <c r="C35" s="16"/>
      <c r="D35" s="16"/>
      <c r="E35" s="16">
        <f>SUM(E30:E34)</f>
        <v>5168.48</v>
      </c>
    </row>
    <row r="36" spans="1:5" ht="12.75">
      <c r="A36" s="39"/>
      <c r="B36" s="39"/>
      <c r="C36" s="39"/>
      <c r="D36" s="39"/>
      <c r="E36" s="39"/>
    </row>
    <row r="37" spans="1:5" ht="12.75" customHeight="1">
      <c r="A37" s="63" t="s">
        <v>93</v>
      </c>
      <c r="B37" s="63"/>
      <c r="C37" s="63"/>
      <c r="D37" s="63"/>
      <c r="E37" s="63"/>
    </row>
    <row r="38" spans="1:5" ht="15.75">
      <c r="A38" s="12" t="s">
        <v>1</v>
      </c>
      <c r="B38" s="13" t="s">
        <v>18</v>
      </c>
      <c r="C38" s="13" t="s">
        <v>2</v>
      </c>
      <c r="D38" s="13" t="s">
        <v>19</v>
      </c>
      <c r="E38" s="13" t="s">
        <v>20</v>
      </c>
    </row>
    <row r="39" spans="1:5" ht="15">
      <c r="A39" s="41">
        <v>1</v>
      </c>
      <c r="B39" s="15" t="s">
        <v>82</v>
      </c>
      <c r="C39" s="14" t="s">
        <v>22</v>
      </c>
      <c r="D39" s="15"/>
      <c r="E39" s="15">
        <v>286.5</v>
      </c>
    </row>
    <row r="40" spans="1:5" ht="15">
      <c r="A40" s="41">
        <v>2</v>
      </c>
      <c r="B40" s="14" t="s">
        <v>80</v>
      </c>
      <c r="C40" s="14" t="s">
        <v>22</v>
      </c>
      <c r="D40" s="15" t="s">
        <v>81</v>
      </c>
      <c r="E40" s="14">
        <v>2291.96</v>
      </c>
    </row>
    <row r="41" spans="1:5" ht="15">
      <c r="A41" s="41">
        <v>3</v>
      </c>
      <c r="B41" s="15" t="s">
        <v>94</v>
      </c>
      <c r="C41" s="14" t="s">
        <v>22</v>
      </c>
      <c r="D41" s="14"/>
      <c r="E41" s="14">
        <v>4394.88</v>
      </c>
    </row>
    <row r="42" spans="1:5" ht="15">
      <c r="A42" s="41">
        <v>4</v>
      </c>
      <c r="B42" s="15" t="s">
        <v>95</v>
      </c>
      <c r="C42" s="14" t="s">
        <v>22</v>
      </c>
      <c r="D42" s="14" t="s">
        <v>96</v>
      </c>
      <c r="E42" s="14">
        <v>1876.6</v>
      </c>
    </row>
    <row r="43" spans="1:5" ht="15">
      <c r="A43" s="41">
        <v>5</v>
      </c>
      <c r="B43" s="15" t="s">
        <v>90</v>
      </c>
      <c r="C43" s="14" t="s">
        <v>22</v>
      </c>
      <c r="D43" s="14" t="s">
        <v>97</v>
      </c>
      <c r="E43" s="14">
        <v>877.78</v>
      </c>
    </row>
    <row r="44" spans="1:5" ht="15">
      <c r="A44" s="16"/>
      <c r="B44" s="16" t="s">
        <v>25</v>
      </c>
      <c r="C44" s="16"/>
      <c r="D44" s="16"/>
      <c r="E44" s="16">
        <f>SUM(E39:E43)</f>
        <v>9727.720000000001</v>
      </c>
    </row>
    <row r="45" spans="1:5" ht="15">
      <c r="A45" s="26"/>
      <c r="B45" s="26"/>
      <c r="C45" s="26"/>
      <c r="D45" s="26"/>
      <c r="E45" s="26"/>
    </row>
    <row r="46" spans="1:5" ht="21.75" customHeight="1">
      <c r="A46" s="57" t="s">
        <v>98</v>
      </c>
      <c r="B46" s="57"/>
      <c r="C46" s="57"/>
      <c r="D46" s="57"/>
      <c r="E46" s="57"/>
    </row>
    <row r="47" spans="1:5" ht="15.75">
      <c r="A47" s="12" t="s">
        <v>1</v>
      </c>
      <c r="B47" s="13" t="s">
        <v>18</v>
      </c>
      <c r="C47" s="13" t="s">
        <v>2</v>
      </c>
      <c r="D47" s="13" t="s">
        <v>19</v>
      </c>
      <c r="E47" s="13" t="s">
        <v>20</v>
      </c>
    </row>
    <row r="48" spans="1:5" ht="14.25">
      <c r="A48" s="14">
        <v>1</v>
      </c>
      <c r="B48" s="15" t="s">
        <v>82</v>
      </c>
      <c r="C48" s="14" t="s">
        <v>22</v>
      </c>
      <c r="D48" s="15"/>
      <c r="E48" s="15">
        <v>286.5</v>
      </c>
    </row>
    <row r="49" spans="1:5" ht="14.25">
      <c r="A49" s="14">
        <v>2</v>
      </c>
      <c r="B49" s="14" t="s">
        <v>80</v>
      </c>
      <c r="C49" s="14" t="s">
        <v>22</v>
      </c>
      <c r="D49" s="15" t="s">
        <v>81</v>
      </c>
      <c r="E49" s="14">
        <v>2291.96</v>
      </c>
    </row>
    <row r="50" spans="1:5" ht="14.25">
      <c r="A50" s="14">
        <v>3</v>
      </c>
      <c r="B50" s="42"/>
      <c r="C50" s="14" t="s">
        <v>22</v>
      </c>
      <c r="D50" s="15"/>
      <c r="E50" s="15"/>
    </row>
    <row r="51" spans="1:5" ht="14.25">
      <c r="A51" s="14">
        <v>4</v>
      </c>
      <c r="B51" s="15"/>
      <c r="C51" s="14"/>
      <c r="D51" s="15"/>
      <c r="E51" s="15"/>
    </row>
    <row r="52" spans="1:5" ht="14.25">
      <c r="A52" s="14">
        <v>5</v>
      </c>
      <c r="B52" s="15"/>
      <c r="C52" s="14"/>
      <c r="D52" s="15"/>
      <c r="E52" s="15"/>
    </row>
    <row r="53" spans="1:5" ht="14.25">
      <c r="A53" s="14"/>
      <c r="B53" s="19"/>
      <c r="C53" s="14"/>
      <c r="D53" s="43"/>
      <c r="E53" s="15"/>
    </row>
    <row r="54" spans="1:5" ht="15">
      <c r="A54" s="16"/>
      <c r="B54" s="16" t="s">
        <v>25</v>
      </c>
      <c r="C54" s="16"/>
      <c r="D54" s="16"/>
      <c r="E54" s="16">
        <f>SUM(E48:E53)</f>
        <v>2578.46</v>
      </c>
    </row>
    <row r="55" spans="1:5" ht="12.75">
      <c r="A55" s="39"/>
      <c r="B55" s="39"/>
      <c r="C55" s="39"/>
      <c r="D55" s="39"/>
      <c r="E55" s="39"/>
    </row>
    <row r="56" spans="1:5" ht="21" customHeight="1">
      <c r="A56" s="57" t="s">
        <v>51</v>
      </c>
      <c r="B56" s="57"/>
      <c r="C56" s="57"/>
      <c r="D56" s="57"/>
      <c r="E56" s="57"/>
    </row>
    <row r="57" spans="1:5" ht="15.75">
      <c r="A57" s="12" t="s">
        <v>1</v>
      </c>
      <c r="B57" s="13" t="s">
        <v>18</v>
      </c>
      <c r="C57" s="13" t="s">
        <v>2</v>
      </c>
      <c r="D57" s="13" t="s">
        <v>19</v>
      </c>
      <c r="E57" s="13" t="s">
        <v>20</v>
      </c>
    </row>
    <row r="58" spans="1:5" ht="15">
      <c r="A58" s="44">
        <v>1</v>
      </c>
      <c r="B58" s="15" t="s">
        <v>99</v>
      </c>
      <c r="C58" s="14" t="s">
        <v>22</v>
      </c>
      <c r="D58" s="14"/>
      <c r="E58" s="14">
        <f>3628.86</f>
        <v>3628.86</v>
      </c>
    </row>
    <row r="59" spans="1:5" ht="15">
      <c r="A59" s="44">
        <v>2</v>
      </c>
      <c r="B59" s="15" t="s">
        <v>80</v>
      </c>
      <c r="C59" s="14" t="s">
        <v>22</v>
      </c>
      <c r="D59" s="14" t="s">
        <v>81</v>
      </c>
      <c r="E59" s="14">
        <v>2291.96</v>
      </c>
    </row>
    <row r="60" spans="1:5" ht="15">
      <c r="A60" s="44">
        <v>3</v>
      </c>
      <c r="B60" s="15" t="s">
        <v>82</v>
      </c>
      <c r="C60" s="14" t="s">
        <v>22</v>
      </c>
      <c r="D60" s="15"/>
      <c r="E60" s="15">
        <v>286.5</v>
      </c>
    </row>
    <row r="61" spans="1:5" ht="15">
      <c r="A61" s="44">
        <v>4</v>
      </c>
      <c r="B61" s="27" t="s">
        <v>100</v>
      </c>
      <c r="C61" s="14" t="s">
        <v>22</v>
      </c>
      <c r="D61" s="27" t="s">
        <v>30</v>
      </c>
      <c r="E61" s="27">
        <v>814.2</v>
      </c>
    </row>
    <row r="62" spans="1:5" ht="15">
      <c r="A62" s="44"/>
      <c r="B62" s="27"/>
      <c r="C62" s="14"/>
      <c r="D62" s="27"/>
      <c r="E62" s="27"/>
    </row>
    <row r="63" spans="1:5" ht="15">
      <c r="A63" s="44"/>
      <c r="B63" s="27"/>
      <c r="C63" s="14"/>
      <c r="D63" s="27"/>
      <c r="E63" s="27"/>
    </row>
    <row r="64" spans="1:5" ht="15">
      <c r="A64" s="16"/>
      <c r="B64" s="16" t="s">
        <v>25</v>
      </c>
      <c r="C64" s="16"/>
      <c r="D64" s="16"/>
      <c r="E64" s="16">
        <f>SUM(E58:E63)</f>
        <v>7021.5199999999995</v>
      </c>
    </row>
    <row r="65" spans="1:5" ht="12.75">
      <c r="A65" s="39"/>
      <c r="B65" s="39"/>
      <c r="C65" s="39"/>
      <c r="D65" s="39"/>
      <c r="E65" s="39"/>
    </row>
    <row r="66" spans="1:5" ht="18" customHeight="1">
      <c r="A66" s="57" t="s">
        <v>101</v>
      </c>
      <c r="B66" s="57"/>
      <c r="C66" s="57"/>
      <c r="D66" s="57"/>
      <c r="E66" s="57"/>
    </row>
    <row r="67" spans="1:5" ht="15.75">
      <c r="A67" s="12" t="s">
        <v>1</v>
      </c>
      <c r="B67" s="13" t="s">
        <v>18</v>
      </c>
      <c r="C67" s="13" t="s">
        <v>2</v>
      </c>
      <c r="D67" s="13" t="s">
        <v>19</v>
      </c>
      <c r="E67" s="13" t="s">
        <v>20</v>
      </c>
    </row>
    <row r="68" spans="1:5" ht="28.5">
      <c r="A68" s="14">
        <v>1</v>
      </c>
      <c r="B68" s="15" t="s">
        <v>102</v>
      </c>
      <c r="C68" s="14" t="s">
        <v>22</v>
      </c>
      <c r="D68" s="14"/>
      <c r="E68" s="14">
        <v>24929.4</v>
      </c>
    </row>
    <row r="69" spans="1:5" ht="14.25">
      <c r="A69" s="14">
        <v>2</v>
      </c>
      <c r="B69" s="15" t="s">
        <v>103</v>
      </c>
      <c r="C69" s="14" t="s">
        <v>22</v>
      </c>
      <c r="D69" s="14" t="s">
        <v>104</v>
      </c>
      <c r="E69" s="14">
        <v>1593.38</v>
      </c>
    </row>
    <row r="70" spans="1:5" ht="14.25">
      <c r="A70" s="14">
        <v>3</v>
      </c>
      <c r="B70" s="15" t="s">
        <v>80</v>
      </c>
      <c r="C70" s="14" t="s">
        <v>22</v>
      </c>
      <c r="D70" s="14" t="s">
        <v>81</v>
      </c>
      <c r="E70" s="14">
        <v>2291.96</v>
      </c>
    </row>
    <row r="71" spans="1:5" ht="14.25">
      <c r="A71" s="14">
        <v>4</v>
      </c>
      <c r="B71" s="15" t="s">
        <v>82</v>
      </c>
      <c r="C71" s="14" t="s">
        <v>22</v>
      </c>
      <c r="D71" s="14"/>
      <c r="E71" s="15">
        <v>286.5</v>
      </c>
    </row>
    <row r="72" spans="1:5" ht="14.25">
      <c r="A72" s="14">
        <v>5</v>
      </c>
      <c r="B72" s="14"/>
      <c r="C72" s="14"/>
      <c r="D72" s="14"/>
      <c r="E72" s="14"/>
    </row>
    <row r="73" spans="1:5" ht="15">
      <c r="A73" s="16"/>
      <c r="B73" s="16" t="s">
        <v>25</v>
      </c>
      <c r="C73" s="16"/>
      <c r="D73" s="16"/>
      <c r="E73" s="16">
        <f>SUM(E68:E72)</f>
        <v>29101.24</v>
      </c>
    </row>
    <row r="74" spans="1:5" s="45" customFormat="1" ht="15">
      <c r="A74" s="34"/>
      <c r="B74" s="34"/>
      <c r="C74" s="34"/>
      <c r="D74" s="34"/>
      <c r="E74" s="34"/>
    </row>
    <row r="75" spans="1:5" ht="18" customHeight="1">
      <c r="A75" s="57" t="s">
        <v>105</v>
      </c>
      <c r="B75" s="57"/>
      <c r="C75" s="57"/>
      <c r="D75" s="57"/>
      <c r="E75" s="57"/>
    </row>
    <row r="76" spans="1:5" ht="15.75">
      <c r="A76" s="12" t="s">
        <v>1</v>
      </c>
      <c r="B76" s="13" t="s">
        <v>18</v>
      </c>
      <c r="C76" s="13" t="s">
        <v>2</v>
      </c>
      <c r="D76" s="13" t="s">
        <v>19</v>
      </c>
      <c r="E76" s="13" t="s">
        <v>20</v>
      </c>
    </row>
    <row r="77" spans="1:5" ht="14.25">
      <c r="A77" s="14">
        <v>1</v>
      </c>
      <c r="B77" s="15" t="s">
        <v>106</v>
      </c>
      <c r="C77" s="14" t="s">
        <v>22</v>
      </c>
      <c r="D77" s="14"/>
      <c r="E77" s="14">
        <v>2405.39</v>
      </c>
    </row>
    <row r="78" spans="1:5" ht="14.25">
      <c r="A78" s="14">
        <v>2</v>
      </c>
      <c r="B78" s="15" t="s">
        <v>80</v>
      </c>
      <c r="C78" s="14" t="s">
        <v>22</v>
      </c>
      <c r="D78" s="14" t="s">
        <v>81</v>
      </c>
      <c r="E78" s="14">
        <v>2291.96</v>
      </c>
    </row>
    <row r="79" spans="1:5" ht="14.25">
      <c r="A79" s="14">
        <v>3</v>
      </c>
      <c r="B79" s="15" t="s">
        <v>82</v>
      </c>
      <c r="C79" s="14" t="s">
        <v>22</v>
      </c>
      <c r="D79" s="14"/>
      <c r="E79" s="15">
        <v>286.5</v>
      </c>
    </row>
    <row r="80" spans="1:5" ht="14.25">
      <c r="A80" s="14">
        <v>4</v>
      </c>
      <c r="B80" s="15"/>
      <c r="C80" s="14"/>
      <c r="D80" s="15"/>
      <c r="E80" s="15"/>
    </row>
    <row r="81" spans="1:5" ht="14.25">
      <c r="A81" s="14">
        <v>5</v>
      </c>
      <c r="B81" s="15"/>
      <c r="C81" s="14"/>
      <c r="D81" s="14"/>
      <c r="E81" s="14"/>
    </row>
    <row r="82" spans="1:5" ht="15">
      <c r="A82" s="16"/>
      <c r="B82" s="16" t="s">
        <v>25</v>
      </c>
      <c r="C82" s="16"/>
      <c r="D82" s="16"/>
      <c r="E82" s="46">
        <f>SUM(E77:E81)</f>
        <v>4983.85</v>
      </c>
    </row>
    <row r="83" spans="1:5" s="45" customFormat="1" ht="15">
      <c r="A83" s="34"/>
      <c r="B83" s="34"/>
      <c r="C83" s="34"/>
      <c r="D83" s="34"/>
      <c r="E83" s="47"/>
    </row>
    <row r="84" spans="1:5" ht="18" customHeight="1">
      <c r="A84" s="57" t="s">
        <v>64</v>
      </c>
      <c r="B84" s="57"/>
      <c r="C84" s="57"/>
      <c r="D84" s="57"/>
      <c r="E84" s="57"/>
    </row>
    <row r="85" spans="1:5" ht="15.75">
      <c r="A85" s="12" t="s">
        <v>1</v>
      </c>
      <c r="B85" s="13" t="s">
        <v>18</v>
      </c>
      <c r="C85" s="13" t="s">
        <v>2</v>
      </c>
      <c r="D85" s="13" t="s">
        <v>19</v>
      </c>
      <c r="E85" s="13" t="s">
        <v>20</v>
      </c>
    </row>
    <row r="86" spans="1:5" ht="14.25">
      <c r="A86" s="14">
        <v>1</v>
      </c>
      <c r="B86" s="15" t="s">
        <v>94</v>
      </c>
      <c r="C86" s="14" t="s">
        <v>22</v>
      </c>
      <c r="D86" s="15"/>
      <c r="E86" s="15">
        <v>4394.88</v>
      </c>
    </row>
    <row r="87" spans="1:5" ht="15">
      <c r="A87" s="14">
        <v>2</v>
      </c>
      <c r="B87" s="15" t="s">
        <v>80</v>
      </c>
      <c r="C87" s="14" t="s">
        <v>22</v>
      </c>
      <c r="D87" s="27" t="s">
        <v>81</v>
      </c>
      <c r="E87" s="14">
        <v>2291.96</v>
      </c>
    </row>
    <row r="88" spans="1:5" ht="14.25">
      <c r="A88" s="14">
        <v>3</v>
      </c>
      <c r="B88" s="15" t="s">
        <v>82</v>
      </c>
      <c r="C88" s="14" t="s">
        <v>22</v>
      </c>
      <c r="D88" s="15"/>
      <c r="E88" s="15">
        <v>286.5</v>
      </c>
    </row>
    <row r="89" spans="1:5" ht="14.25">
      <c r="A89" s="14">
        <v>4</v>
      </c>
      <c r="B89" s="15" t="s">
        <v>107</v>
      </c>
      <c r="C89" s="14" t="s">
        <v>22</v>
      </c>
      <c r="D89" s="15" t="s">
        <v>108</v>
      </c>
      <c r="E89" s="15">
        <v>1155.16</v>
      </c>
    </row>
    <row r="90" spans="1:5" ht="14.25">
      <c r="A90" s="14"/>
      <c r="B90" s="15"/>
      <c r="C90" s="14" t="s">
        <v>22</v>
      </c>
      <c r="D90" s="14"/>
      <c r="E90" s="14"/>
    </row>
    <row r="91" spans="1:5" ht="14.25">
      <c r="A91" s="14"/>
      <c r="B91" s="15"/>
      <c r="C91" s="14" t="s">
        <v>22</v>
      </c>
      <c r="D91" s="14"/>
      <c r="E91" s="14"/>
    </row>
    <row r="92" spans="1:5" ht="15">
      <c r="A92" s="16"/>
      <c r="B92" s="16" t="s">
        <v>25</v>
      </c>
      <c r="C92" s="16"/>
      <c r="D92" s="16"/>
      <c r="E92" s="16">
        <f>E86+E87+E88+E89+E90+E91</f>
        <v>8128.5</v>
      </c>
    </row>
    <row r="93" spans="1:5" s="45" customFormat="1" ht="15">
      <c r="A93" s="34"/>
      <c r="B93" s="34"/>
      <c r="C93" s="34"/>
      <c r="D93" s="34"/>
      <c r="E93" s="34"/>
    </row>
    <row r="94" spans="1:5" ht="15.75" customHeight="1">
      <c r="A94" s="57" t="s">
        <v>70</v>
      </c>
      <c r="B94" s="57"/>
      <c r="C94" s="57"/>
      <c r="D94" s="57"/>
      <c r="E94" s="57"/>
    </row>
    <row r="95" spans="1:5" ht="15.75">
      <c r="A95" s="12" t="s">
        <v>1</v>
      </c>
      <c r="B95" s="13" t="s">
        <v>18</v>
      </c>
      <c r="C95" s="13" t="s">
        <v>2</v>
      </c>
      <c r="D95" s="13" t="s">
        <v>19</v>
      </c>
      <c r="E95" s="13" t="s">
        <v>20</v>
      </c>
    </row>
    <row r="96" spans="1:5" ht="14.25">
      <c r="A96" s="14">
        <v>1</v>
      </c>
      <c r="B96" s="15" t="s">
        <v>80</v>
      </c>
      <c r="C96" s="14" t="s">
        <v>22</v>
      </c>
      <c r="D96" s="14" t="s">
        <v>81</v>
      </c>
      <c r="E96" s="14">
        <v>2291.96</v>
      </c>
    </row>
    <row r="97" spans="1:5" ht="14.25">
      <c r="A97" s="14">
        <v>2</v>
      </c>
      <c r="B97" s="15" t="s">
        <v>82</v>
      </c>
      <c r="C97" s="14" t="s">
        <v>22</v>
      </c>
      <c r="D97" s="14"/>
      <c r="E97" s="15">
        <v>286.5</v>
      </c>
    </row>
    <row r="98" spans="1:5" ht="30">
      <c r="A98" s="44">
        <v>3</v>
      </c>
      <c r="B98" s="48" t="s">
        <v>109</v>
      </c>
      <c r="C98" s="49" t="s">
        <v>22</v>
      </c>
      <c r="D98" s="8"/>
      <c r="E98" s="8">
        <f>9275.31</f>
        <v>9275.31</v>
      </c>
    </row>
    <row r="99" spans="1:5" ht="15">
      <c r="A99" s="44"/>
      <c r="B99" s="27"/>
      <c r="C99" s="44"/>
      <c r="D99" s="27"/>
      <c r="E99" s="27"/>
    </row>
    <row r="100" spans="1:5" ht="15">
      <c r="A100" s="16"/>
      <c r="B100" s="16" t="s">
        <v>25</v>
      </c>
      <c r="C100" s="16"/>
      <c r="D100" s="16"/>
      <c r="E100" s="16">
        <f>E96+E97+E98</f>
        <v>11853.77</v>
      </c>
    </row>
    <row r="101" spans="1:5" ht="15">
      <c r="A101" s="26"/>
      <c r="B101" s="26"/>
      <c r="C101" s="26"/>
      <c r="D101" s="26"/>
      <c r="E101" s="26"/>
    </row>
    <row r="102" spans="1:5" ht="17.25" customHeight="1">
      <c r="A102" s="57" t="s">
        <v>73</v>
      </c>
      <c r="B102" s="57"/>
      <c r="C102" s="57"/>
      <c r="D102" s="57"/>
      <c r="E102" s="57"/>
    </row>
    <row r="103" spans="1:5" ht="15.75">
      <c r="A103" s="12" t="s">
        <v>1</v>
      </c>
      <c r="B103" s="13" t="s">
        <v>18</v>
      </c>
      <c r="C103" s="13" t="s">
        <v>2</v>
      </c>
      <c r="D103" s="13" t="s">
        <v>19</v>
      </c>
      <c r="E103" s="13" t="s">
        <v>20</v>
      </c>
    </row>
    <row r="104" spans="1:5" ht="14.25">
      <c r="A104" s="14">
        <v>1</v>
      </c>
      <c r="B104" s="15" t="s">
        <v>80</v>
      </c>
      <c r="C104" s="14" t="s">
        <v>22</v>
      </c>
      <c r="D104" s="14" t="s">
        <v>81</v>
      </c>
      <c r="E104" s="14">
        <v>2291.96</v>
      </c>
    </row>
    <row r="105" spans="1:5" ht="14.25">
      <c r="A105" s="14">
        <v>2</v>
      </c>
      <c r="B105" s="15" t="s">
        <v>82</v>
      </c>
      <c r="C105" s="14" t="s">
        <v>22</v>
      </c>
      <c r="D105" s="14"/>
      <c r="E105" s="15">
        <v>286.5</v>
      </c>
    </row>
    <row r="106" spans="1:5" ht="14.25">
      <c r="A106" s="14">
        <v>3</v>
      </c>
      <c r="B106" s="15" t="s">
        <v>110</v>
      </c>
      <c r="C106" s="14" t="s">
        <v>22</v>
      </c>
      <c r="D106" s="15"/>
      <c r="E106" s="15">
        <v>925.41</v>
      </c>
    </row>
    <row r="107" spans="1:5" ht="14.25">
      <c r="A107" s="14">
        <v>4</v>
      </c>
      <c r="B107" s="15"/>
      <c r="C107" s="14" t="s">
        <v>22</v>
      </c>
      <c r="D107" s="15"/>
      <c r="E107" s="15"/>
    </row>
    <row r="108" spans="1:5" ht="14.25">
      <c r="A108" s="14">
        <v>5</v>
      </c>
      <c r="B108" s="15"/>
      <c r="C108" s="14" t="s">
        <v>22</v>
      </c>
      <c r="D108" s="15"/>
      <c r="E108" s="15"/>
    </row>
    <row r="109" spans="1:5" ht="14.25">
      <c r="A109" s="14">
        <v>6</v>
      </c>
      <c r="B109" s="15"/>
      <c r="C109" s="14" t="s">
        <v>22</v>
      </c>
      <c r="D109" s="15"/>
      <c r="E109" s="15"/>
    </row>
    <row r="110" spans="1:5" ht="15">
      <c r="A110" s="16"/>
      <c r="B110" s="16" t="s">
        <v>25</v>
      </c>
      <c r="C110" s="16"/>
      <c r="D110" s="16"/>
      <c r="E110" s="16">
        <f>E104+E105+E106+E107+E108+E109</f>
        <v>3503.87</v>
      </c>
    </row>
    <row r="111" spans="1:5" ht="15">
      <c r="A111" s="26"/>
      <c r="B111" s="26"/>
      <c r="C111" s="26"/>
      <c r="D111" s="26"/>
      <c r="E111" s="26"/>
    </row>
    <row r="112" spans="1:5" ht="15">
      <c r="A112" s="26"/>
      <c r="B112" s="26"/>
      <c r="C112" s="26"/>
      <c r="D112" s="26"/>
      <c r="E112" s="26"/>
    </row>
    <row r="113" spans="1:5" ht="15">
      <c r="A113" s="37"/>
      <c r="B113" s="37" t="s">
        <v>77</v>
      </c>
      <c r="C113" s="37"/>
      <c r="D113" s="37"/>
      <c r="E113" s="50">
        <f>E7+E17+E26+E35+E44+E54+E64+E73+E82+E92+E100+E110</f>
        <v>110115.1685</v>
      </c>
    </row>
  </sheetData>
  <sheetProtection selectLockedCells="1" selectUnlockedCells="1"/>
  <mergeCells count="12">
    <mergeCell ref="A56:E56"/>
    <mergeCell ref="A66:E66"/>
    <mergeCell ref="A75:E75"/>
    <mergeCell ref="A84:E84"/>
    <mergeCell ref="A94:E94"/>
    <mergeCell ref="A102:E102"/>
    <mergeCell ref="A1:E1"/>
    <mergeCell ref="A9:E9"/>
    <mergeCell ref="A19:E19"/>
    <mergeCell ref="A28:E28"/>
    <mergeCell ref="A37:E37"/>
    <mergeCell ref="A46:E46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2020-03-11T05:48:17Z</dcterms:modified>
  <cp:category/>
  <cp:version/>
  <cp:contentType/>
  <cp:contentStatus/>
</cp:coreProperties>
</file>